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基本情况" sheetId="7" r:id="rId1"/>
  </sheets>
  <calcPr calcId="144525" concurrentCalc="0"/>
</workbook>
</file>

<file path=xl/sharedStrings.xml><?xml version="1.0" encoding="utf-8"?>
<sst xmlns="http://schemas.openxmlformats.org/spreadsheetml/2006/main" count="69">
  <si>
    <t>天河区中医医院基本情况表（2024年）</t>
  </si>
  <si>
    <t>项目</t>
  </si>
  <si>
    <t>单位</t>
  </si>
  <si>
    <t>金额（数值）</t>
  </si>
  <si>
    <t>编制人数</t>
  </si>
  <si>
    <t>人</t>
  </si>
  <si>
    <t>年末在职职工人数</t>
  </si>
  <si>
    <t xml:space="preserve">  其中：编内在职职工</t>
  </si>
  <si>
    <t>编制床位</t>
  </si>
  <si>
    <t>床位</t>
  </si>
  <si>
    <t>平均开放床位</t>
  </si>
  <si>
    <t>资产</t>
  </si>
  <si>
    <t>万元</t>
  </si>
  <si>
    <t xml:space="preserve">  其中：固定资产</t>
  </si>
  <si>
    <t>负债</t>
  </si>
  <si>
    <t xml:space="preserve">  其中：长期负债</t>
  </si>
  <si>
    <t>门急诊次均医药费用（不含健康体检）</t>
  </si>
  <si>
    <t>元</t>
  </si>
  <si>
    <t>门急诊次均医药费用增幅</t>
  </si>
  <si>
    <t>%</t>
  </si>
  <si>
    <t>住院人均医药费用</t>
  </si>
  <si>
    <t>住院人均医药费用增幅</t>
  </si>
  <si>
    <t>公立医院收支情况表（2024年）</t>
  </si>
  <si>
    <t>金额单位：万元</t>
  </si>
  <si>
    <t>项  目</t>
  </si>
  <si>
    <t>本年预算</t>
  </si>
  <si>
    <t>本年完成数</t>
  </si>
  <si>
    <t>预算执行率</t>
  </si>
  <si>
    <t>总收入</t>
  </si>
  <si>
    <t xml:space="preserve">  其中：医疗收入</t>
  </si>
  <si>
    <t xml:space="preserve">        财政拨款收入</t>
  </si>
  <si>
    <t xml:space="preserve">        其中：财政基本拨款收入</t>
  </si>
  <si>
    <t xml:space="preserve">        其中：财政项目拨款收入</t>
  </si>
  <si>
    <t xml:space="preserve">        其他收入</t>
  </si>
  <si>
    <t>总支出</t>
  </si>
  <si>
    <t xml:space="preserve"> 其中：业务活动费用及单位管理费用</t>
  </si>
  <si>
    <t xml:space="preserve">       其中：财政基本拨款经费</t>
  </si>
  <si>
    <t xml:space="preserve">       其中：财政项目拨款经费</t>
  </si>
  <si>
    <t xml:space="preserve">       其他费用</t>
  </si>
  <si>
    <t>收支结余</t>
  </si>
  <si>
    <t>-</t>
  </si>
  <si>
    <t>金额：万元</t>
  </si>
  <si>
    <t>金额</t>
  </si>
  <si>
    <t xml:space="preserve">其中：财政拨款收入 </t>
  </si>
  <si>
    <t xml:space="preserve">      医疗收入</t>
  </si>
  <si>
    <t xml:space="preserve">      其中：药品收入</t>
  </si>
  <si>
    <t>其中：业务活动费用</t>
  </si>
  <si>
    <t xml:space="preserve">     其中：药品费</t>
  </si>
  <si>
    <t>结余分析</t>
  </si>
  <si>
    <t>本期盈余</t>
  </si>
  <si>
    <t>医疗盈余</t>
  </si>
  <si>
    <t>医保盈亏</t>
  </si>
  <si>
    <t>“三公”经费执行情况</t>
  </si>
  <si>
    <t xml:space="preserve">  因公出国（境）费</t>
  </si>
  <si>
    <t xml:space="preserve">  公务用车购置费</t>
  </si>
  <si>
    <t xml:space="preserve">  公务用车运行维护费</t>
  </si>
  <si>
    <t xml:space="preserve">  公务接待费</t>
  </si>
  <si>
    <t>收入比重</t>
  </si>
  <si>
    <t>财政拨款收入占总收入比重</t>
  </si>
  <si>
    <t>支出主要构成</t>
  </si>
  <si>
    <t>人员支出占业务支出比例</t>
  </si>
  <si>
    <t>管理费用占业务支出比例</t>
  </si>
  <si>
    <t>药品费占业务支出比例</t>
  </si>
  <si>
    <t>卫生材料费占业务支出比例</t>
  </si>
  <si>
    <t>业务指标同期对比</t>
  </si>
  <si>
    <t>业务收入增幅</t>
  </si>
  <si>
    <t>业务活动费用增幅</t>
  </si>
  <si>
    <t>门诊量增幅</t>
  </si>
  <si>
    <t>住院量增幅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</si>
</sst>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_-* #,##0_-;\-* #,##0_-;_-* &quot;-&quot;??_-;_-@_-"/>
    <numFmt numFmtId="177" formatCode="0.00_ "/>
    <numFmt numFmtId="178" formatCode="_-* #,##0.00_-;\-* #,##0.00_-;_-* &quot;-&quot;??_-;_-@_-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等线"/>
      <charset val="134"/>
      <scheme val="minor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等线"/>
      <charset val="0"/>
      <scheme val="minor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16" borderId="10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0" borderId="1" xfId="0" applyNumberForma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3" fillId="0" borderId="1" xfId="8" applyNumberFormat="1" applyFont="1" applyFill="1" applyBorder="1" applyAlignment="1" applyProtection="1">
      <alignment horizontal="center" vertical="center"/>
    </xf>
    <xf numFmtId="10" fontId="3" fillId="0" borderId="1" xfId="11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177" fontId="3" fillId="0" borderId="1" xfId="8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5" fillId="0" borderId="1" xfId="8" applyNumberFormat="1" applyFont="1" applyFill="1" applyBorder="1" applyAlignment="1" applyProtection="1">
      <alignment horizontal="center" vertical="center"/>
    </xf>
    <xf numFmtId="10" fontId="3" fillId="0" borderId="1" xfId="8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69"/>
  <sheetViews>
    <sheetView tabSelected="1" zoomScale="82" zoomScaleNormal="82" topLeftCell="A19" workbookViewId="0">
      <selection activeCell="C33" sqref="C33"/>
    </sheetView>
  </sheetViews>
  <sheetFormatPr defaultColWidth="9" defaultRowHeight="14.25" outlineLevelCol="3"/>
  <cols>
    <col min="1" max="1" width="38.5666666666667" customWidth="1"/>
    <col min="2" max="2" width="12.375" customWidth="1"/>
    <col min="3" max="3" width="22.5" customWidth="1"/>
    <col min="4" max="4" width="14" customWidth="1"/>
  </cols>
  <sheetData>
    <row r="1" ht="17" customHeight="1"/>
    <row r="2" ht="22.5" spans="1:4">
      <c r="A2" s="3" t="s">
        <v>0</v>
      </c>
      <c r="B2" s="3"/>
      <c r="C2" s="3"/>
      <c r="D2" s="4"/>
    </row>
    <row r="3" ht="15" customHeight="1" spans="2:3">
      <c r="B3" s="5"/>
      <c r="C3" s="5"/>
    </row>
    <row r="4" s="1" customFormat="1" ht="30" customHeight="1" spans="1:3">
      <c r="A4" s="6" t="s">
        <v>1</v>
      </c>
      <c r="B4" s="6" t="s">
        <v>2</v>
      </c>
      <c r="C4" s="6" t="s">
        <v>3</v>
      </c>
    </row>
    <row r="5" ht="23" customHeight="1" spans="1:3">
      <c r="A5" s="7" t="s">
        <v>4</v>
      </c>
      <c r="B5" s="8" t="s">
        <v>5</v>
      </c>
      <c r="C5" s="9">
        <v>168</v>
      </c>
    </row>
    <row r="6" ht="23" customHeight="1" spans="1:3">
      <c r="A6" s="7" t="s">
        <v>6</v>
      </c>
      <c r="B6" s="8" t="s">
        <v>5</v>
      </c>
      <c r="C6" s="9">
        <v>474</v>
      </c>
    </row>
    <row r="7" ht="23" customHeight="1" spans="1:3">
      <c r="A7" s="10" t="s">
        <v>7</v>
      </c>
      <c r="B7" s="8" t="s">
        <v>5</v>
      </c>
      <c r="C7" s="9">
        <v>124</v>
      </c>
    </row>
    <row r="8" ht="23" customHeight="1" spans="1:3">
      <c r="A8" s="7" t="s">
        <v>8</v>
      </c>
      <c r="B8" s="8" t="s">
        <v>9</v>
      </c>
      <c r="C8" s="9">
        <v>303</v>
      </c>
    </row>
    <row r="9" ht="23" customHeight="1" spans="1:3">
      <c r="A9" s="7" t="s">
        <v>10</v>
      </c>
      <c r="B9" s="8" t="s">
        <v>9</v>
      </c>
      <c r="C9" s="9">
        <v>268</v>
      </c>
    </row>
    <row r="10" ht="23" customHeight="1" spans="1:3">
      <c r="A10" s="7" t="s">
        <v>11</v>
      </c>
      <c r="B10" s="8" t="s">
        <v>12</v>
      </c>
      <c r="C10" s="11">
        <v>21651.68</v>
      </c>
    </row>
    <row r="11" ht="23" customHeight="1" spans="1:3">
      <c r="A11" s="10" t="s">
        <v>13</v>
      </c>
      <c r="B11" s="8" t="s">
        <v>12</v>
      </c>
      <c r="C11" s="11">
        <v>7299.62</v>
      </c>
    </row>
    <row r="12" ht="23" customHeight="1" spans="1:3">
      <c r="A12" s="7" t="s">
        <v>14</v>
      </c>
      <c r="B12" s="8" t="s">
        <v>12</v>
      </c>
      <c r="C12" s="11">
        <v>3530.95</v>
      </c>
    </row>
    <row r="13" ht="23" customHeight="1" spans="1:3">
      <c r="A13" s="10" t="s">
        <v>15</v>
      </c>
      <c r="B13" s="8" t="s">
        <v>12</v>
      </c>
      <c r="C13" s="9">
        <v>0</v>
      </c>
    </row>
    <row r="14" ht="23" customHeight="1" spans="1:3">
      <c r="A14" s="7" t="s">
        <v>16</v>
      </c>
      <c r="B14" s="8" t="s">
        <v>17</v>
      </c>
      <c r="C14" s="9">
        <v>323.41</v>
      </c>
    </row>
    <row r="15" ht="23" customHeight="1" spans="1:3">
      <c r="A15" s="7" t="s">
        <v>18</v>
      </c>
      <c r="B15" s="8" t="s">
        <v>19</v>
      </c>
      <c r="C15" s="9">
        <v>6.23</v>
      </c>
    </row>
    <row r="16" ht="23" customHeight="1" spans="1:3">
      <c r="A16" s="7" t="s">
        <v>20</v>
      </c>
      <c r="B16" s="8" t="s">
        <v>17</v>
      </c>
      <c r="C16" s="9">
        <v>10788.02</v>
      </c>
    </row>
    <row r="17" ht="23" customHeight="1" spans="1:3">
      <c r="A17" s="7" t="s">
        <v>21</v>
      </c>
      <c r="B17" s="8" t="s">
        <v>19</v>
      </c>
      <c r="C17" s="9">
        <v>0.83</v>
      </c>
    </row>
    <row r="19" spans="1:4">
      <c r="A19" s="12"/>
      <c r="B19" s="12"/>
      <c r="C19" s="12"/>
      <c r="D19" s="12"/>
    </row>
    <row r="20" ht="22.5" spans="1:4">
      <c r="A20" s="3" t="s">
        <v>22</v>
      </c>
      <c r="B20" s="3"/>
      <c r="C20" s="3"/>
      <c r="D20" s="3"/>
    </row>
    <row r="21" ht="24" customHeight="1" spans="1:4">
      <c r="A21" s="13"/>
      <c r="B21" s="14"/>
      <c r="C21" s="14"/>
      <c r="D21" s="15" t="s">
        <v>23</v>
      </c>
    </row>
    <row r="22" ht="24" customHeight="1" spans="1:4">
      <c r="A22" s="16" t="s">
        <v>24</v>
      </c>
      <c r="B22" s="16" t="s">
        <v>25</v>
      </c>
      <c r="C22" s="16" t="s">
        <v>26</v>
      </c>
      <c r="D22" s="17" t="s">
        <v>27</v>
      </c>
    </row>
    <row r="23" ht="24" customHeight="1" spans="1:4">
      <c r="A23" s="18" t="s">
        <v>28</v>
      </c>
      <c r="B23" s="19">
        <f>B24+B25+B28</f>
        <v>28756.31</v>
      </c>
      <c r="C23" s="19">
        <f>C24+C25+C28</f>
        <v>28238.13</v>
      </c>
      <c r="D23" s="20">
        <f>C23/B23</f>
        <v>0.981980302757899</v>
      </c>
    </row>
    <row r="24" ht="24" customHeight="1" spans="1:4">
      <c r="A24" s="21" t="s">
        <v>29</v>
      </c>
      <c r="B24" s="19">
        <v>24600</v>
      </c>
      <c r="C24" s="19">
        <f>24166.02-1</f>
        <v>24165.02</v>
      </c>
      <c r="D24" s="20">
        <f t="shared" ref="D24:D33" si="0">C24/B24</f>
        <v>0.982317886178862</v>
      </c>
    </row>
    <row r="25" ht="24" customHeight="1" spans="1:4">
      <c r="A25" s="21" t="s">
        <v>30</v>
      </c>
      <c r="B25" s="22">
        <v>3756.31</v>
      </c>
      <c r="C25" s="22">
        <v>3750.2</v>
      </c>
      <c r="D25" s="20">
        <f t="shared" si="0"/>
        <v>0.998373403686064</v>
      </c>
    </row>
    <row r="26" ht="24" customHeight="1" spans="1:4">
      <c r="A26" s="21" t="s">
        <v>31</v>
      </c>
      <c r="B26" s="22">
        <v>2657.94</v>
      </c>
      <c r="C26" s="22">
        <v>2657.94</v>
      </c>
      <c r="D26" s="20">
        <f t="shared" si="0"/>
        <v>1</v>
      </c>
    </row>
    <row r="27" ht="24" customHeight="1" spans="1:4">
      <c r="A27" s="21" t="s">
        <v>32</v>
      </c>
      <c r="B27" s="22">
        <v>1098.37</v>
      </c>
      <c r="C27" s="22">
        <v>1092.26</v>
      </c>
      <c r="D27" s="20">
        <f t="shared" si="0"/>
        <v>0.99443721150432</v>
      </c>
    </row>
    <row r="28" ht="24" customHeight="1" spans="1:4">
      <c r="A28" s="21" t="s">
        <v>33</v>
      </c>
      <c r="B28" s="22">
        <v>400</v>
      </c>
      <c r="C28" s="22">
        <f>321.91+1</f>
        <v>322.91</v>
      </c>
      <c r="D28" s="20">
        <f t="shared" si="0"/>
        <v>0.807275</v>
      </c>
    </row>
    <row r="29" ht="24" customHeight="1" spans="1:4">
      <c r="A29" s="18" t="s">
        <v>34</v>
      </c>
      <c r="B29" s="19">
        <f>B30+B33</f>
        <v>28756.31</v>
      </c>
      <c r="C29" s="19">
        <f>C30+C33</f>
        <v>26890.08</v>
      </c>
      <c r="D29" s="20">
        <f t="shared" si="0"/>
        <v>0.935101895896935</v>
      </c>
    </row>
    <row r="30" ht="24" customHeight="1" spans="1:4">
      <c r="A30" s="21" t="s">
        <v>35</v>
      </c>
      <c r="B30" s="19">
        <v>28356.31</v>
      </c>
      <c r="C30" s="22">
        <v>26558.71</v>
      </c>
      <c r="D30" s="20">
        <f t="shared" si="0"/>
        <v>0.936606702353021</v>
      </c>
    </row>
    <row r="31" ht="24" customHeight="1" spans="1:4">
      <c r="A31" s="21" t="s">
        <v>36</v>
      </c>
      <c r="B31" s="22">
        <v>2657.94</v>
      </c>
      <c r="C31" s="22">
        <v>2657.94</v>
      </c>
      <c r="D31" s="20">
        <f t="shared" si="0"/>
        <v>1</v>
      </c>
    </row>
    <row r="32" ht="24" customHeight="1" spans="1:4">
      <c r="A32" s="21" t="s">
        <v>37</v>
      </c>
      <c r="B32" s="22">
        <v>1098.37</v>
      </c>
      <c r="C32" s="22">
        <v>1278.5</v>
      </c>
      <c r="D32" s="20">
        <f t="shared" si="0"/>
        <v>1.16399756002076</v>
      </c>
    </row>
    <row r="33" ht="24" customHeight="1" spans="1:4">
      <c r="A33" s="21" t="s">
        <v>38</v>
      </c>
      <c r="B33" s="22">
        <v>400</v>
      </c>
      <c r="C33" s="22">
        <v>331.37</v>
      </c>
      <c r="D33" s="20">
        <f t="shared" si="0"/>
        <v>0.828425</v>
      </c>
    </row>
    <row r="34" ht="24" customHeight="1" spans="1:4">
      <c r="A34" s="18" t="s">
        <v>39</v>
      </c>
      <c r="B34" s="23">
        <f>B23-B29</f>
        <v>0</v>
      </c>
      <c r="C34" s="22">
        <f>C23-C29</f>
        <v>1348.05</v>
      </c>
      <c r="D34" s="20" t="s">
        <v>40</v>
      </c>
    </row>
    <row r="35" ht="22" customHeight="1"/>
    <row r="37" ht="22.5" spans="1:4">
      <c r="A37" s="24" t="s">
        <v>22</v>
      </c>
      <c r="B37" s="24"/>
      <c r="C37" s="25"/>
      <c r="D37" s="25"/>
    </row>
    <row r="38" spans="1:2">
      <c r="A38" s="13"/>
      <c r="B38" s="14" t="s">
        <v>41</v>
      </c>
    </row>
    <row r="39" ht="33" customHeight="1" spans="1:2">
      <c r="A39" s="16" t="s">
        <v>24</v>
      </c>
      <c r="B39" s="16" t="s">
        <v>42</v>
      </c>
    </row>
    <row r="40" ht="24" customHeight="1" spans="1:2">
      <c r="A40" s="18" t="s">
        <v>28</v>
      </c>
      <c r="B40" s="19">
        <v>28238.13</v>
      </c>
    </row>
    <row r="41" ht="24" customHeight="1" spans="1:2">
      <c r="A41" s="21" t="s">
        <v>43</v>
      </c>
      <c r="B41" s="19">
        <v>3750.2</v>
      </c>
    </row>
    <row r="42" ht="24" customHeight="1" spans="1:2">
      <c r="A42" s="21" t="s">
        <v>44</v>
      </c>
      <c r="B42" s="19">
        <v>24165.02</v>
      </c>
    </row>
    <row r="43" ht="24" customHeight="1" spans="1:2">
      <c r="A43" s="21" t="s">
        <v>45</v>
      </c>
      <c r="B43" s="19">
        <v>10338.96</v>
      </c>
    </row>
    <row r="44" ht="24" customHeight="1" spans="1:2">
      <c r="A44" s="18" t="s">
        <v>34</v>
      </c>
      <c r="B44" s="19">
        <v>26890.08</v>
      </c>
    </row>
    <row r="45" s="2" customFormat="1" ht="24" customHeight="1" spans="1:2">
      <c r="A45" s="21" t="s">
        <v>46</v>
      </c>
      <c r="B45" s="19">
        <v>22994.35</v>
      </c>
    </row>
    <row r="46" s="2" customFormat="1" ht="24" customHeight="1" spans="1:2">
      <c r="A46" s="21" t="s">
        <v>47</v>
      </c>
      <c r="B46" s="19">
        <v>9645.43</v>
      </c>
    </row>
    <row r="47" s="2" customFormat="1" ht="24" customHeight="1" spans="1:2">
      <c r="A47" s="21" t="s">
        <v>48</v>
      </c>
      <c r="B47" s="19"/>
    </row>
    <row r="48" s="2" customFormat="1" ht="24" customHeight="1" spans="1:2">
      <c r="A48" s="21" t="s">
        <v>49</v>
      </c>
      <c r="B48" s="19">
        <f>B40-B44</f>
        <v>1348.05</v>
      </c>
    </row>
    <row r="49" s="2" customFormat="1" ht="24" customHeight="1" spans="1:2">
      <c r="A49" s="21" t="s">
        <v>50</v>
      </c>
      <c r="B49" s="19">
        <v>1533.54</v>
      </c>
    </row>
    <row r="50" s="2" customFormat="1" ht="24" customHeight="1" spans="1:2">
      <c r="A50" s="21" t="s">
        <v>51</v>
      </c>
      <c r="B50" s="19"/>
    </row>
    <row r="51" ht="24" customHeight="1" spans="1:2">
      <c r="A51" s="18" t="s">
        <v>52</v>
      </c>
      <c r="B51" s="19"/>
    </row>
    <row r="52" s="2" customFormat="1" ht="24" customHeight="1" spans="1:2">
      <c r="A52" s="21" t="s">
        <v>53</v>
      </c>
      <c r="B52" s="19">
        <v>0</v>
      </c>
    </row>
    <row r="53" s="2" customFormat="1" ht="24" customHeight="1" spans="1:2">
      <c r="A53" s="21" t="s">
        <v>54</v>
      </c>
      <c r="B53" s="19">
        <v>17.98</v>
      </c>
    </row>
    <row r="54" s="2" customFormat="1" ht="24" customHeight="1" spans="1:2">
      <c r="A54" s="21" t="s">
        <v>55</v>
      </c>
      <c r="B54" s="19">
        <v>20.19</v>
      </c>
    </row>
    <row r="55" s="2" customFormat="1" ht="23" customHeight="1" spans="1:2">
      <c r="A55" s="21" t="s">
        <v>56</v>
      </c>
      <c r="B55" s="19">
        <v>2.42</v>
      </c>
    </row>
    <row r="56" s="1" customFormat="1" ht="23" customHeight="1" spans="1:2">
      <c r="A56" s="18" t="s">
        <v>57</v>
      </c>
      <c r="B56" s="26"/>
    </row>
    <row r="57" ht="23" customHeight="1" spans="1:2">
      <c r="A57" s="21" t="s">
        <v>58</v>
      </c>
      <c r="B57" s="27">
        <v>0.1328</v>
      </c>
    </row>
    <row r="58" s="1" customFormat="1" ht="23" customHeight="1" spans="1:2">
      <c r="A58" s="18" t="s">
        <v>59</v>
      </c>
      <c r="B58" s="26"/>
    </row>
    <row r="59" ht="23" customHeight="1" spans="1:2">
      <c r="A59" s="21" t="s">
        <v>60</v>
      </c>
      <c r="B59" s="27">
        <f>12334.54/26558.71</f>
        <v>0.464425418252619</v>
      </c>
    </row>
    <row r="60" ht="23" customHeight="1" spans="1:2">
      <c r="A60" s="21" t="s">
        <v>61</v>
      </c>
      <c r="B60" s="27">
        <f>35643615/265587097.92</f>
        <v>0.134206877062743</v>
      </c>
    </row>
    <row r="61" ht="23" customHeight="1" spans="1:2">
      <c r="A61" s="21" t="s">
        <v>62</v>
      </c>
      <c r="B61" s="27">
        <f>96454344.74/265587097.92</f>
        <v>0.363174060394507</v>
      </c>
    </row>
    <row r="62" ht="23" customHeight="1" spans="1:2">
      <c r="A62" s="21" t="s">
        <v>63</v>
      </c>
      <c r="B62" s="27">
        <f>17802791.04/265587097.92</f>
        <v>0.0670318369357029</v>
      </c>
    </row>
    <row r="63" s="1" customFormat="1" ht="23" customHeight="1" spans="1:2">
      <c r="A63" s="18" t="s">
        <v>64</v>
      </c>
      <c r="B63" s="26"/>
    </row>
    <row r="64" ht="23" customHeight="1" spans="1:2">
      <c r="A64" s="21" t="s">
        <v>65</v>
      </c>
      <c r="B64" s="27">
        <f>(241650243-233485736.9)/233485736.9</f>
        <v>0.0349679008593865</v>
      </c>
    </row>
    <row r="65" ht="23" customHeight="1" spans="1:2">
      <c r="A65" s="21" t="s">
        <v>66</v>
      </c>
      <c r="B65" s="27">
        <f>(229943483-263651588.73)/263651588.73</f>
        <v>-0.127850948641617</v>
      </c>
    </row>
    <row r="66" ht="23" customHeight="1" spans="1:2">
      <c r="A66" s="21" t="s">
        <v>67</v>
      </c>
      <c r="B66" s="27">
        <f>(459254-447415)/447415</f>
        <v>0.0264608920130081</v>
      </c>
    </row>
    <row r="67" ht="23" customHeight="1" spans="1:2">
      <c r="A67" s="21" t="s">
        <v>68</v>
      </c>
      <c r="B67" s="27">
        <f>(7218-7789)/7789</f>
        <v>-0.0733085120041084</v>
      </c>
    </row>
    <row r="68" ht="23" customHeight="1"/>
    <row r="69" ht="23" customHeight="1"/>
  </sheetData>
  <mergeCells count="3">
    <mergeCell ref="A2:C2"/>
    <mergeCell ref="A20:D20"/>
    <mergeCell ref="A37:B37"/>
  </mergeCells>
  <pageMargins left="0.708333333333333" right="0.590277777777778" top="0.472222222222222" bottom="0.629861111111111" header="0.354166666666667" footer="0.511805555555556"/>
  <pageSetup paperSize="9" scale="95" fitToHeight="0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2016-04-19T08:26:00Z</dcterms:created>
  <cp:lastPrinted>2016-06-29T04:11:00Z</cp:lastPrinted>
  <dcterms:modified xsi:type="dcterms:W3CDTF">2025-02-13T03:05:54Z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